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9440" windowHeight="9855"/>
  </bookViews>
  <sheets>
    <sheet name="Инвестиционные проекты" sheetId="1" r:id="rId1"/>
    <sheet name="Общая статистика" sheetId="2" r:id="rId2"/>
  </sheets>
  <definedNames>
    <definedName name="_xlnm._FilterDatabase" localSheetId="0" hidden="1">'Инвестиционные проекты'!$A$1:$F$75</definedName>
    <definedName name="_xlnm.Print_Titles" localSheetId="0">'Инвестиционные проекты'!$1:$1</definedName>
    <definedName name="_xlnm.Print_Area" localSheetId="0">'Инвестиционные проекты'!$A$1:$F$75</definedName>
  </definedNames>
  <calcPr calcId="145621"/>
</workbook>
</file>

<file path=xl/calcChain.xml><?xml version="1.0" encoding="utf-8"?>
<calcChain xmlns="http://schemas.openxmlformats.org/spreadsheetml/2006/main">
  <c r="C74" i="1" l="1"/>
  <c r="A74" i="1"/>
  <c r="A54" i="1"/>
  <c r="E54" i="1" l="1"/>
  <c r="D54" i="1"/>
  <c r="C54" i="1"/>
  <c r="D74" i="1"/>
  <c r="F54" i="1" l="1"/>
  <c r="E74" i="1"/>
  <c r="F74" i="1"/>
  <c r="D19" i="1" l="1"/>
  <c r="E19" i="1"/>
  <c r="C19" i="1"/>
  <c r="A19" i="1"/>
  <c r="C6" i="2" l="1"/>
  <c r="C5" i="2" l="1"/>
  <c r="A4" i="1" l="1"/>
  <c r="C2" i="2" s="1"/>
  <c r="C3" i="2"/>
  <c r="C4" i="2"/>
  <c r="D4" i="2"/>
  <c r="D3" i="2"/>
  <c r="D4" i="1"/>
  <c r="E4" i="1"/>
  <c r="F4" i="1"/>
  <c r="C4" i="1"/>
  <c r="D2" i="2" s="1"/>
  <c r="C7" i="2" l="1"/>
  <c r="A75" i="1"/>
  <c r="F11" i="1"/>
  <c r="F19" i="1" s="1"/>
  <c r="F75" i="1" s="1"/>
  <c r="C75" i="1"/>
  <c r="D5" i="2"/>
  <c r="D7" i="2" s="1"/>
  <c r="E75" i="1"/>
</calcChain>
</file>

<file path=xl/comments1.xml><?xml version="1.0" encoding="utf-8"?>
<comments xmlns="http://schemas.openxmlformats.org/spreadsheetml/2006/main">
  <authors>
    <author>Didkovskiy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оценка инициатора с учетом рабочих мест, создаваемых арендаторами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оценка инициатора с учетом рабочих мест, создаваемых арендаторами</t>
        </r>
      </text>
    </comment>
  </commentList>
</comments>
</file>

<file path=xl/sharedStrings.xml><?xml version="1.0" encoding="utf-8"?>
<sst xmlns="http://schemas.openxmlformats.org/spreadsheetml/2006/main" count="224" uniqueCount="127">
  <si>
    <t>№</t>
  </si>
  <si>
    <t>Название проекта</t>
  </si>
  <si>
    <t>Сумма 
инвестиций в проект, млн. рублей</t>
  </si>
  <si>
    <t>Предполагаемые направления  инвестиций (отрасль)</t>
  </si>
  <si>
    <t xml:space="preserve">Количество рабочих мест </t>
  </si>
  <si>
    <t>Создание частного агропромышленного парка «Макошь»</t>
  </si>
  <si>
    <t>Агропромышленная отрасль</t>
  </si>
  <si>
    <t>Данные не расчитаны</t>
  </si>
  <si>
    <t>Организация кросс-докинга, строительство складов с/х продукции на территории Омского муниципального района Омской области</t>
  </si>
  <si>
    <t>Гостиничный комплекс на 200 номеров по стандартам Double Tree by Hilton (4 звезды) с рестораном, SPA и конгресс-холлом, расположенный по адресу: пр. Мира, д.1, корпус 1</t>
  </si>
  <si>
    <t>Деятельность гостиниц и предприятий общественного питания</t>
  </si>
  <si>
    <t>Строительство гостиничного комплекса 4* 
(г.Омск, ул.Пушкина)</t>
  </si>
  <si>
    <t>Промышленность</t>
  </si>
  <si>
    <t>Расширение животноводческого комплекса молочного направления</t>
  </si>
  <si>
    <t>Создание административно-гостиничного комплекса концепции «CURIO a collection by Hilton»</t>
  </si>
  <si>
    <t>Строительство комплекса по переработке и подработке подсолнечника, рапса, , сои для производства растительного масла</t>
  </si>
  <si>
    <t>Строительство фермы КРС молочного направления</t>
  </si>
  <si>
    <t>Итого по разделу 1</t>
  </si>
  <si>
    <t>х</t>
  </si>
  <si>
    <t xml:space="preserve">Создание на территории Омской области агрологистического центра по перевалке зерновых и масличных культур при условии 
строительства обхода пос. Магистральный в Омском муниципальном районе Омской области </t>
  </si>
  <si>
    <t>Перерабатывающая промышленность</t>
  </si>
  <si>
    <t>Реконструкция регионального распределительного центра на территории Омской области (г. Омск, Омская область, Молодежная 3-я ул., дом № 15)</t>
  </si>
  <si>
    <t>Логистика</t>
  </si>
  <si>
    <t>Строительство испытательного комплекса на промплощадке №2                  АО "ОМКБ" г. Омск</t>
  </si>
  <si>
    <t xml:space="preserve">Строительство деревообрабатывающего производства по переработке березы </t>
  </si>
  <si>
    <t>Лесоперерабатывающая промышленность</t>
  </si>
  <si>
    <t xml:space="preserve">Строительство крематория на территории города Омска </t>
  </si>
  <si>
    <t>Ритуальные услуги</t>
  </si>
  <si>
    <t>Пищевая промышленность</t>
  </si>
  <si>
    <t>Строительство ярмарочного комплекса "Русские ярмарки"</t>
  </si>
  <si>
    <t>Торговля</t>
  </si>
  <si>
    <t>Приобретение оборудования для производства сепараторов</t>
  </si>
  <si>
    <t>Производство уличных светодиодных светильников с управлением</t>
  </si>
  <si>
    <t>Строительство комплекса по зернопереработке и производству мучных и макаронных изделий</t>
  </si>
  <si>
    <t>Строительство гостиничного комплекса 4 звезды в г.Омске</t>
  </si>
  <si>
    <t>Социально-культурные объекты</t>
  </si>
  <si>
    <t>Строительство семейно-спортивного комплекса</t>
  </si>
  <si>
    <t>Строительство "Центра радиологии"</t>
  </si>
  <si>
    <t>Медицина</t>
  </si>
  <si>
    <t>Организация обращения с жидкими отходами-хозяйственно-бытовыми стоками не канализируемых объектов</t>
  </si>
  <si>
    <t>ЖКХ (обращение с отходами)</t>
  </si>
  <si>
    <t>Модернизация действующего предприятия по производству изделий из стекла, расширение ассортиментной линейки действующего произовдства</t>
  </si>
  <si>
    <t>Создание и эксплуатация объекта здравоохранения в составе бюджетного учреждения здравоохранения Омской области "Центр крови"</t>
  </si>
  <si>
    <t>Здравоохранение</t>
  </si>
  <si>
    <t>нет данных</t>
  </si>
  <si>
    <t>Спорт</t>
  </si>
  <si>
    <t>Строительство гостевого комплекса "Иртыш Ривьера"</t>
  </si>
  <si>
    <t>Туризм</t>
  </si>
  <si>
    <t>Итого по разделу 2</t>
  </si>
  <si>
    <t xml:space="preserve">Строительство Нововаршавской солнечной электростанции </t>
  </si>
  <si>
    <t xml:space="preserve">Строительство Русско-Полянской солнечной электростанции </t>
  </si>
  <si>
    <t>информация уточняется инвестором</t>
  </si>
  <si>
    <t>данные еще не известны</t>
  </si>
  <si>
    <t>Строительство солнечной электростанции в других районах области</t>
  </si>
  <si>
    <t>Строительство ресторана "Гурман"</t>
  </si>
  <si>
    <t>Предпринимательство</t>
  </si>
  <si>
    <t>-</t>
  </si>
  <si>
    <t>Реконструкция детского оздоровительного лагеря в Чернолучинской зоне отдыха</t>
  </si>
  <si>
    <t>Туристическая деятельность</t>
  </si>
  <si>
    <t>Строительство автоматизированного сортировочного центра "Почта России"</t>
  </si>
  <si>
    <t>Строительство маслодобывающего предприятия ООО "Гринтех"</t>
  </si>
  <si>
    <t>Строительство мельничного комплекса</t>
  </si>
  <si>
    <t>Строительство зернового терминала и цеха по производству комбикормов для КРС</t>
  </si>
  <si>
    <t xml:space="preserve">Строительство кранового завода в г. Омск  </t>
  </si>
  <si>
    <t>Строительство торгово-выставочного комплекса сельхозтехники</t>
  </si>
  <si>
    <t>Предпринимательство, агропромышленная отрасль</t>
  </si>
  <si>
    <t>Реконструкция КДЦ «Маяковский» и благоустройства прилегающей территории</t>
  </si>
  <si>
    <t>Предпринимательство, социально-культурные объекты</t>
  </si>
  <si>
    <t>не расчитаны</t>
  </si>
  <si>
    <t>Строительство 4-й очереди свинокомплекса в Кормиловском районе на 60000 голов</t>
  </si>
  <si>
    <t>Строительство современного элеваторного комплекса для хранения и подработки зерновых и масличных культур мощностью 25 000 тонн</t>
  </si>
  <si>
    <t xml:space="preserve">Создание логистического центра для перевалки строительных материалов </t>
  </si>
  <si>
    <t>Строительная промышленность</t>
  </si>
  <si>
    <t>Логистика, строительная промышленность</t>
  </si>
  <si>
    <t>Строительство сети АГНКС ООО "Компания "Топ Лайн"</t>
  </si>
  <si>
    <t>Предпринимательство, объекты придорожного сервиса</t>
  </si>
  <si>
    <t>«Промышленный комплекс» в составе административного здания автосервисного предприятия и гаража автосервисного предприятия»</t>
  </si>
  <si>
    <t>Реконструкция элеватора, создание дополнительных мощностей по хранению, подработке, перевалке зерновых культур</t>
  </si>
  <si>
    <t>Сельское хозяйство, логистика</t>
  </si>
  <si>
    <t>Строительство жилищного фонда на территории города Омска</t>
  </si>
  <si>
    <t xml:space="preserve">Строительство завода по производству мелкоштучных изделий методом вибропрессования
</t>
  </si>
  <si>
    <t>Жилищное строительство</t>
  </si>
  <si>
    <t>Производственная база для специализированного транспортного предприятия (перевозка автоналивных грузов, ГСМ)</t>
  </si>
  <si>
    <t>Создание элеваторного комплекса для зерновых и масличных культур в целях поддержания развития сельского хозяйства Омской области</t>
  </si>
  <si>
    <t>Создание транспортно-логистического центра «Омский</t>
  </si>
  <si>
    <t>Строительство семейно-развлекательного комплекса</t>
  </si>
  <si>
    <t>1. Реализованные инвестиционные проекты (введены в эксплуатацию и запущено производство)</t>
  </si>
  <si>
    <t>Энергетика</t>
  </si>
  <si>
    <t xml:space="preserve">Производственный корпус по выпуску
колбасных изделий и полуфабрикатов </t>
  </si>
  <si>
    <r>
      <t xml:space="preserve">3. Инвестиционные проекты на прединвестиционной стадии </t>
    </r>
    <r>
      <rPr>
        <sz val="18"/>
        <rFont val="Times New Roman"/>
        <family val="1"/>
        <charset val="204"/>
      </rPr>
      <t>(Включает этапы с согласования с заинтересованными органами до момента выдачи разрешения на строительство (включение в МИП, подготовка проектной документации, подготовка градостроительной документации и т.д.)</t>
    </r>
  </si>
  <si>
    <t>Итого по разделу 3</t>
  </si>
  <si>
    <r>
      <t xml:space="preserve">4. Инвестиционные проекты на предпроектной стадии </t>
    </r>
    <r>
      <rPr>
        <sz val="18"/>
        <rFont val="Times New Roman"/>
        <family val="1"/>
        <charset val="204"/>
      </rPr>
      <t>(Включает этапы предварительной проработки вариантов реализации проекта, определения земельных участков до запуска процедуры согласования с заинтересованными органами)</t>
    </r>
  </si>
  <si>
    <t>Итого по разделу 4</t>
  </si>
  <si>
    <r>
      <t xml:space="preserve">2. Инвестиционные проекты на инвестиционной стадии </t>
    </r>
    <r>
      <rPr>
        <sz val="18"/>
        <rFont val="Times New Roman"/>
        <family val="1"/>
        <charset val="204"/>
      </rPr>
      <t>(включает этапы от получения разрешения на строительство до ввода объекта в эксплуатацию и запуска производства)</t>
    </r>
  </si>
  <si>
    <t>Стадия реализации проекта</t>
  </si>
  <si>
    <t>Количество</t>
  </si>
  <si>
    <t>№ п/п</t>
  </si>
  <si>
    <t>Реализованные инвестиционные проекты (введены в эксплуатацию и запущено производство)</t>
  </si>
  <si>
    <t>Инвестиционные проекты на инвестиционной стадии (включает этапы от получения разрешения на строительство до ввода объекта в эксплуатацию и запуска производства)</t>
  </si>
  <si>
    <t>Инвестиционные проекты на прединвестиционной стадии (Включает этапы с согласования с заинтересованными органами до момента выдачи разрешения на строительство (включение в МИП, подготовка проектной документации, подготовка градостроительной документации и т.д.)</t>
  </si>
  <si>
    <t>Инвестиционные проекты на предпроектной стадии (Включает этапы предварительной проработки вариантов реализации проекта, определения земельных участков до запуска процедуры согласования с заинтересованными органами)</t>
  </si>
  <si>
    <t>Инвестиционные проекты, которым оказана поддержка АРИ (приостановлены, отменены, переданы)</t>
  </si>
  <si>
    <t>Объем инвестиций, млн. руб</t>
  </si>
  <si>
    <t>Строительство специализированного выставочного комплекса с торговым залом и складом спецодежды, спецобуви и средств индивидуальной защиты для специализированных отраслей экономики</t>
  </si>
  <si>
    <t>Предпринимательство, торговля</t>
  </si>
  <si>
    <t>Создание бутик-отеля и современной общественной бани</t>
  </si>
  <si>
    <t>Предпринимательство, сфера услуг</t>
  </si>
  <si>
    <t>Расширение действующего производства по изготовлению преформ</t>
  </si>
  <si>
    <t>Строительство завода по производству бумажных мешков</t>
  </si>
  <si>
    <t>Строительство элеваторного комплекса для зерновых культур</t>
  </si>
  <si>
    <t>Строительство распределительного центра</t>
  </si>
  <si>
    <t>Строительство распределительного центра X5 RetailGroup (Пятерочка)</t>
  </si>
  <si>
    <t>предпринимательство, логистика</t>
  </si>
  <si>
    <t>Создание технопарка в сфере высоких технологий</t>
  </si>
  <si>
    <t>Промышленность, высокие технологии</t>
  </si>
  <si>
    <t>Расширение действующего производства полимерных пленок и гибкой упаковки с печатью (3 этап)</t>
  </si>
  <si>
    <t>Строительство деревообрабатывающего предприятия ПАО ГК "Сегежа"</t>
  </si>
  <si>
    <t>ВСЕГО по реестру (без учета 1 и 5 стадии)</t>
  </si>
  <si>
    <t>Строительство логистического комплекса</t>
  </si>
  <si>
    <t>Планируемые среднегодовые налоговые поступления в бюджет Омской области (млн. рублей) в пост инвестиционный период</t>
  </si>
  <si>
    <t>Насекомоводство:
ферма по разведению и переработки мухи «Черная львинка»</t>
  </si>
  <si>
    <t>Сельское хозяйство, насекомоводство</t>
  </si>
  <si>
    <t>Агропромышленная отрасль, Пищевая промышленность</t>
  </si>
  <si>
    <t>Агропромышленная отрасль, животноводство</t>
  </si>
  <si>
    <t>Строительство керлинг-центра</t>
  </si>
  <si>
    <t>Строительство многопрофильного медицинского центра</t>
  </si>
  <si>
    <t>Строительство мусороперерабатывающего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</si>
</sst>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/>
    <xf numFmtId="49" fontId="1" fillId="0" borderId="0" xfId="0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9" fillId="2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0"/>
  <sheetViews>
    <sheetView tabSelected="1" view="pageBreakPreview" zoomScale="50" zoomScaleNormal="70" zoomScaleSheetLayoutView="50" workbookViewId="0">
      <pane ySplit="1" topLeftCell="A68" activePane="bottomLeft" state="frozen"/>
      <selection pane="bottomLeft" activeCell="C75" sqref="C75"/>
    </sheetView>
  </sheetViews>
  <sheetFormatPr defaultColWidth="8.75" defaultRowHeight="15.75" outlineLevelRow="1" x14ac:dyDescent="0.25"/>
  <cols>
    <col min="1" max="1" width="11.875" style="1" bestFit="1" customWidth="1"/>
    <col min="2" max="2" width="36.125" style="1" customWidth="1"/>
    <col min="3" max="3" width="14.75" style="1" customWidth="1"/>
    <col min="4" max="4" width="25.75" style="1" customWidth="1"/>
    <col min="5" max="5" width="15.75" style="1" customWidth="1"/>
    <col min="6" max="6" width="40.875" style="1" customWidth="1"/>
    <col min="7" max="16384" width="8.75" style="1"/>
  </cols>
  <sheetData>
    <row r="1" spans="1:8" s="10" customFormat="1" ht="114.6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119</v>
      </c>
    </row>
    <row r="2" spans="1:8" s="8" customFormat="1" ht="58.5" customHeight="1" x14ac:dyDescent="0.35">
      <c r="A2" s="46" t="s">
        <v>86</v>
      </c>
      <c r="B2" s="46"/>
      <c r="C2" s="46"/>
      <c r="D2" s="46"/>
      <c r="E2" s="46"/>
      <c r="F2" s="46"/>
    </row>
    <row r="3" spans="1:8" s="2" customFormat="1" ht="37.5" outlineLevel="1" x14ac:dyDescent="0.25">
      <c r="A3" s="5">
        <v>1</v>
      </c>
      <c r="B3" s="5" t="s">
        <v>49</v>
      </c>
      <c r="C3" s="6">
        <v>2400</v>
      </c>
      <c r="D3" s="5" t="s">
        <v>87</v>
      </c>
      <c r="E3" s="7">
        <v>20</v>
      </c>
      <c r="F3" s="6">
        <v>80</v>
      </c>
    </row>
    <row r="4" spans="1:8" s="3" customFormat="1" ht="20.25" customHeight="1" x14ac:dyDescent="0.2">
      <c r="A4" s="12">
        <f>A3</f>
        <v>1</v>
      </c>
      <c r="B4" s="43" t="s">
        <v>17</v>
      </c>
      <c r="C4" s="12">
        <f>SUM(C3)</f>
        <v>2400</v>
      </c>
      <c r="D4" s="12">
        <f t="shared" ref="D4:F4" si="0">SUM(D3)</f>
        <v>0</v>
      </c>
      <c r="E4" s="12">
        <f t="shared" si="0"/>
        <v>20</v>
      </c>
      <c r="F4" s="12">
        <f t="shared" si="0"/>
        <v>80</v>
      </c>
    </row>
    <row r="5" spans="1:8" s="10" customFormat="1" ht="66" customHeight="1" x14ac:dyDescent="0.25">
      <c r="A5" s="45" t="s">
        <v>93</v>
      </c>
      <c r="B5" s="46"/>
      <c r="C5" s="46"/>
      <c r="D5" s="46"/>
      <c r="E5" s="46"/>
      <c r="F5" s="46"/>
    </row>
    <row r="6" spans="1:8" s="29" customFormat="1" ht="93.75" outlineLevel="1" x14ac:dyDescent="0.25">
      <c r="A6" s="28">
        <v>1</v>
      </c>
      <c r="B6" s="28" t="s">
        <v>34</v>
      </c>
      <c r="C6" s="14">
        <v>997</v>
      </c>
      <c r="D6" s="28" t="s">
        <v>10</v>
      </c>
      <c r="E6" s="28">
        <v>80</v>
      </c>
      <c r="F6" s="28">
        <v>24.3</v>
      </c>
    </row>
    <row r="7" spans="1:8" s="29" customFormat="1" ht="93.75" outlineLevel="1" x14ac:dyDescent="0.25">
      <c r="A7" s="28">
        <v>2</v>
      </c>
      <c r="B7" s="28" t="s">
        <v>14</v>
      </c>
      <c r="C7" s="14">
        <v>450</v>
      </c>
      <c r="D7" s="28" t="s">
        <v>10</v>
      </c>
      <c r="E7" s="28">
        <v>90</v>
      </c>
      <c r="F7" s="28" t="s">
        <v>7</v>
      </c>
    </row>
    <row r="8" spans="1:8" s="10" customFormat="1" ht="118.15" customHeight="1" outlineLevel="1" x14ac:dyDescent="0.25">
      <c r="A8" s="28">
        <v>3</v>
      </c>
      <c r="B8" s="28" t="s">
        <v>50</v>
      </c>
      <c r="C8" s="14">
        <v>2700</v>
      </c>
      <c r="D8" s="30" t="s">
        <v>87</v>
      </c>
      <c r="E8" s="28" t="s">
        <v>51</v>
      </c>
      <c r="F8" s="31" t="s">
        <v>51</v>
      </c>
    </row>
    <row r="9" spans="1:8" s="29" customFormat="1" ht="93.75" outlineLevel="1" x14ac:dyDescent="0.25">
      <c r="A9" s="28">
        <v>4</v>
      </c>
      <c r="B9" s="28" t="s">
        <v>15</v>
      </c>
      <c r="C9" s="14">
        <v>500</v>
      </c>
      <c r="D9" s="28" t="s">
        <v>6</v>
      </c>
      <c r="E9" s="32">
        <v>80</v>
      </c>
      <c r="F9" s="14" t="s">
        <v>7</v>
      </c>
    </row>
    <row r="10" spans="1:8" s="10" customFormat="1" ht="228" customHeight="1" outlineLevel="1" x14ac:dyDescent="0.25">
      <c r="A10" s="28">
        <v>5</v>
      </c>
      <c r="B10" s="33" t="s">
        <v>5</v>
      </c>
      <c r="C10" s="14">
        <v>1170</v>
      </c>
      <c r="D10" s="28" t="s">
        <v>6</v>
      </c>
      <c r="E10" s="32">
        <v>3550</v>
      </c>
      <c r="F10" s="14" t="s">
        <v>7</v>
      </c>
    </row>
    <row r="11" spans="1:8" s="10" customFormat="1" ht="234.75" customHeight="1" outlineLevel="1" x14ac:dyDescent="0.25">
      <c r="A11" s="28">
        <v>6</v>
      </c>
      <c r="B11" s="28" t="s">
        <v>8</v>
      </c>
      <c r="C11" s="14">
        <v>750</v>
      </c>
      <c r="D11" s="28" t="s">
        <v>6</v>
      </c>
      <c r="E11" s="32">
        <v>360</v>
      </c>
      <c r="F11" s="14">
        <f>2.7+79.8</f>
        <v>82.5</v>
      </c>
    </row>
    <row r="12" spans="1:8" s="10" customFormat="1" ht="93.75" outlineLevel="1" x14ac:dyDescent="0.25">
      <c r="A12" s="28">
        <v>7</v>
      </c>
      <c r="B12" s="28" t="s">
        <v>11</v>
      </c>
      <c r="C12" s="14">
        <v>400</v>
      </c>
      <c r="D12" s="28" t="s">
        <v>10</v>
      </c>
      <c r="E12" s="32">
        <v>70</v>
      </c>
      <c r="F12" s="14">
        <v>7</v>
      </c>
    </row>
    <row r="13" spans="1:8" s="10" customFormat="1" ht="390" customHeight="1" outlineLevel="1" x14ac:dyDescent="0.25">
      <c r="A13" s="28">
        <v>8</v>
      </c>
      <c r="B13" s="28" t="s">
        <v>13</v>
      </c>
      <c r="C13" s="14">
        <v>177.55</v>
      </c>
      <c r="D13" s="28" t="s">
        <v>6</v>
      </c>
      <c r="E13" s="32">
        <v>20</v>
      </c>
      <c r="F13" s="34">
        <v>12.3</v>
      </c>
    </row>
    <row r="14" spans="1:8" s="10" customFormat="1" ht="37.5" outlineLevel="1" x14ac:dyDescent="0.25">
      <c r="A14" s="28">
        <v>9</v>
      </c>
      <c r="B14" s="28" t="s">
        <v>16</v>
      </c>
      <c r="C14" s="14">
        <v>110</v>
      </c>
      <c r="D14" s="28" t="s">
        <v>6</v>
      </c>
      <c r="E14" s="32">
        <v>21</v>
      </c>
      <c r="F14" s="14" t="s">
        <v>7</v>
      </c>
      <c r="G14" s="11"/>
      <c r="H14" s="11"/>
    </row>
    <row r="15" spans="1:8" s="10" customFormat="1" ht="75" outlineLevel="1" x14ac:dyDescent="0.25">
      <c r="A15" s="28">
        <v>10</v>
      </c>
      <c r="B15" s="28" t="s">
        <v>115</v>
      </c>
      <c r="C15" s="14">
        <v>420</v>
      </c>
      <c r="D15" s="28" t="s">
        <v>12</v>
      </c>
      <c r="E15" s="32">
        <v>24</v>
      </c>
      <c r="F15" s="14" t="s">
        <v>7</v>
      </c>
      <c r="G15" s="11"/>
      <c r="H15" s="11"/>
    </row>
    <row r="16" spans="1:8" s="10" customFormat="1" ht="106.9" customHeight="1" outlineLevel="1" x14ac:dyDescent="0.25">
      <c r="A16" s="28">
        <v>11</v>
      </c>
      <c r="B16" s="28" t="s">
        <v>70</v>
      </c>
      <c r="C16" s="14">
        <v>200</v>
      </c>
      <c r="D16" s="28" t="s">
        <v>6</v>
      </c>
      <c r="E16" s="35">
        <v>35</v>
      </c>
      <c r="F16" s="14" t="s">
        <v>7</v>
      </c>
      <c r="G16" s="11"/>
      <c r="H16" s="11"/>
    </row>
    <row r="17" spans="1:8" s="10" customFormat="1" ht="136.9" customHeight="1" outlineLevel="1" x14ac:dyDescent="0.25">
      <c r="A17" s="28">
        <v>12</v>
      </c>
      <c r="B17" s="28" t="s">
        <v>23</v>
      </c>
      <c r="C17" s="14">
        <v>1206</v>
      </c>
      <c r="D17" s="28" t="s">
        <v>12</v>
      </c>
      <c r="E17" s="32">
        <v>170</v>
      </c>
      <c r="F17" s="34" t="s">
        <v>7</v>
      </c>
      <c r="H17" s="11"/>
    </row>
    <row r="18" spans="1:8" s="29" customFormat="1" ht="75" outlineLevel="1" x14ac:dyDescent="0.25">
      <c r="A18" s="28">
        <v>13</v>
      </c>
      <c r="B18" s="28" t="s">
        <v>88</v>
      </c>
      <c r="C18" s="14">
        <v>362.9</v>
      </c>
      <c r="D18" s="28" t="s">
        <v>28</v>
      </c>
      <c r="E18" s="32">
        <v>0</v>
      </c>
      <c r="F18" s="14">
        <v>72</v>
      </c>
    </row>
    <row r="19" spans="1:8" s="13" customFormat="1" ht="25.15" customHeight="1" x14ac:dyDescent="0.2">
      <c r="A19" s="12">
        <f>A18</f>
        <v>13</v>
      </c>
      <c r="B19" s="43" t="s">
        <v>48</v>
      </c>
      <c r="C19" s="12">
        <f>SUM(C6:C18)</f>
        <v>9443.4499999999989</v>
      </c>
      <c r="D19" s="12">
        <f t="shared" ref="D19:F19" si="1">SUM(D6:D18)</f>
        <v>0</v>
      </c>
      <c r="E19" s="12">
        <f t="shared" si="1"/>
        <v>4500</v>
      </c>
      <c r="F19" s="12">
        <f t="shared" si="1"/>
        <v>198.1</v>
      </c>
      <c r="G19" s="11"/>
      <c r="H19" s="11"/>
    </row>
    <row r="20" spans="1:8" s="10" customFormat="1" ht="73.5" customHeight="1" x14ac:dyDescent="0.25">
      <c r="A20" s="45" t="s">
        <v>89</v>
      </c>
      <c r="B20" s="46"/>
      <c r="C20" s="46"/>
      <c r="D20" s="46"/>
      <c r="E20" s="46"/>
      <c r="F20" s="46"/>
      <c r="H20" s="11"/>
    </row>
    <row r="21" spans="1:8" s="29" customFormat="1" ht="37.5" outlineLevel="1" x14ac:dyDescent="0.25">
      <c r="A21" s="36">
        <v>1</v>
      </c>
      <c r="B21" s="28" t="s">
        <v>26</v>
      </c>
      <c r="C21" s="14">
        <v>150</v>
      </c>
      <c r="D21" s="28" t="s">
        <v>27</v>
      </c>
      <c r="E21" s="28">
        <v>24</v>
      </c>
      <c r="F21" s="28">
        <v>13.3</v>
      </c>
    </row>
    <row r="22" spans="1:8" s="29" customFormat="1" ht="204" customHeight="1" outlineLevel="1" x14ac:dyDescent="0.25">
      <c r="A22" s="36">
        <v>2</v>
      </c>
      <c r="B22" s="28" t="s">
        <v>54</v>
      </c>
      <c r="C22" s="14">
        <v>150</v>
      </c>
      <c r="D22" s="28" t="s">
        <v>55</v>
      </c>
      <c r="E22" s="28">
        <v>60</v>
      </c>
      <c r="F22" s="28">
        <v>7.7</v>
      </c>
    </row>
    <row r="23" spans="1:8" s="29" customFormat="1" ht="115.15" customHeight="1" outlineLevel="1" x14ac:dyDescent="0.25">
      <c r="A23" s="36">
        <v>3</v>
      </c>
      <c r="B23" s="28" t="s">
        <v>33</v>
      </c>
      <c r="C23" s="14">
        <v>176</v>
      </c>
      <c r="D23" s="28" t="s">
        <v>6</v>
      </c>
      <c r="E23" s="28">
        <v>40</v>
      </c>
      <c r="F23" s="28" t="s">
        <v>7</v>
      </c>
    </row>
    <row r="24" spans="1:8" s="29" customFormat="1" ht="154.9" customHeight="1" outlineLevel="1" x14ac:dyDescent="0.25">
      <c r="A24" s="36">
        <v>4</v>
      </c>
      <c r="B24" s="28" t="s">
        <v>36</v>
      </c>
      <c r="C24" s="14">
        <v>55</v>
      </c>
      <c r="D24" s="28" t="s">
        <v>35</v>
      </c>
      <c r="E24" s="28">
        <v>35</v>
      </c>
      <c r="F24" s="28">
        <v>23.8</v>
      </c>
    </row>
    <row r="25" spans="1:8" s="29" customFormat="1" ht="75.75" customHeight="1" outlineLevel="1" x14ac:dyDescent="0.25">
      <c r="A25" s="36">
        <v>5</v>
      </c>
      <c r="B25" s="28" t="s">
        <v>37</v>
      </c>
      <c r="C25" s="14">
        <v>783.4</v>
      </c>
      <c r="D25" s="28" t="s">
        <v>38</v>
      </c>
      <c r="E25" s="28">
        <v>24</v>
      </c>
      <c r="F25" s="28" t="s">
        <v>7</v>
      </c>
    </row>
    <row r="26" spans="1:8" s="29" customFormat="1" ht="93.75" outlineLevel="1" x14ac:dyDescent="0.25">
      <c r="A26" s="36">
        <v>6</v>
      </c>
      <c r="B26" s="28" t="s">
        <v>39</v>
      </c>
      <c r="C26" s="14">
        <v>100</v>
      </c>
      <c r="D26" s="28" t="s">
        <v>40</v>
      </c>
      <c r="E26" s="28">
        <v>45</v>
      </c>
      <c r="F26" s="28" t="s">
        <v>7</v>
      </c>
    </row>
    <row r="27" spans="1:8" s="29" customFormat="1" ht="218.45" customHeight="1" outlineLevel="1" x14ac:dyDescent="0.25">
      <c r="A27" s="36">
        <v>7</v>
      </c>
      <c r="B27" s="28" t="s">
        <v>116</v>
      </c>
      <c r="C27" s="14">
        <v>20000</v>
      </c>
      <c r="D27" s="28" t="s">
        <v>25</v>
      </c>
      <c r="E27" s="28">
        <v>650</v>
      </c>
      <c r="F27" s="28">
        <v>600</v>
      </c>
    </row>
    <row r="28" spans="1:8" s="29" customFormat="1" ht="96" customHeight="1" outlineLevel="1" x14ac:dyDescent="0.25">
      <c r="A28" s="36">
        <v>8</v>
      </c>
      <c r="B28" s="28" t="s">
        <v>61</v>
      </c>
      <c r="C28" s="14">
        <v>284</v>
      </c>
      <c r="D28" s="28" t="s">
        <v>28</v>
      </c>
      <c r="E28" s="28">
        <v>25</v>
      </c>
      <c r="F28" s="7">
        <v>286</v>
      </c>
    </row>
    <row r="29" spans="1:8" s="29" customFormat="1" ht="105.6" customHeight="1" outlineLevel="1" x14ac:dyDescent="0.25">
      <c r="A29" s="36">
        <v>9</v>
      </c>
      <c r="B29" s="28" t="s">
        <v>66</v>
      </c>
      <c r="C29" s="14">
        <v>361.5</v>
      </c>
      <c r="D29" s="28" t="s">
        <v>67</v>
      </c>
      <c r="E29" s="28">
        <v>50</v>
      </c>
      <c r="F29" s="5">
        <v>15</v>
      </c>
    </row>
    <row r="30" spans="1:8" s="29" customFormat="1" ht="168.75" outlineLevel="1" x14ac:dyDescent="0.25">
      <c r="A30" s="36">
        <v>10</v>
      </c>
      <c r="B30" s="28" t="s">
        <v>103</v>
      </c>
      <c r="C30" s="14">
        <v>110</v>
      </c>
      <c r="D30" s="28" t="s">
        <v>104</v>
      </c>
      <c r="E30" s="28" t="s">
        <v>7</v>
      </c>
      <c r="F30" s="28" t="s">
        <v>7</v>
      </c>
    </row>
    <row r="31" spans="1:8" s="29" customFormat="1" ht="56.25" outlineLevel="1" x14ac:dyDescent="0.25">
      <c r="A31" s="36">
        <v>11</v>
      </c>
      <c r="B31" s="28" t="s">
        <v>105</v>
      </c>
      <c r="C31" s="14">
        <v>200</v>
      </c>
      <c r="D31" s="28" t="s">
        <v>106</v>
      </c>
      <c r="E31" s="28" t="s">
        <v>7</v>
      </c>
      <c r="F31" s="28" t="s">
        <v>7</v>
      </c>
    </row>
    <row r="32" spans="1:8" s="29" customFormat="1" ht="56.25" outlineLevel="1" x14ac:dyDescent="0.25">
      <c r="A32" s="36">
        <v>12</v>
      </c>
      <c r="B32" s="28" t="s">
        <v>79</v>
      </c>
      <c r="C32" s="14">
        <v>17000</v>
      </c>
      <c r="D32" s="28" t="s">
        <v>81</v>
      </c>
      <c r="E32" s="28">
        <v>450</v>
      </c>
      <c r="F32" s="28">
        <v>96.36</v>
      </c>
    </row>
    <row r="33" spans="1:8" s="29" customFormat="1" ht="169.9" customHeight="1" outlineLevel="1" x14ac:dyDescent="0.25">
      <c r="A33" s="36">
        <v>13</v>
      </c>
      <c r="B33" s="28" t="s">
        <v>64</v>
      </c>
      <c r="C33" s="14">
        <v>220.2</v>
      </c>
      <c r="D33" s="28" t="s">
        <v>65</v>
      </c>
      <c r="E33" s="28">
        <v>7</v>
      </c>
      <c r="F33" s="5">
        <v>22</v>
      </c>
    </row>
    <row r="34" spans="1:8" s="29" customFormat="1" ht="93.75" outlineLevel="1" x14ac:dyDescent="0.25">
      <c r="A34" s="36">
        <v>14</v>
      </c>
      <c r="B34" s="28" t="s">
        <v>76</v>
      </c>
      <c r="C34" s="14">
        <v>14</v>
      </c>
      <c r="D34" s="28" t="s">
        <v>72</v>
      </c>
      <c r="E34" s="28">
        <v>40</v>
      </c>
      <c r="F34" s="28" t="s">
        <v>7</v>
      </c>
    </row>
    <row r="35" spans="1:8" s="29" customFormat="1" ht="93.75" outlineLevel="1" x14ac:dyDescent="0.25">
      <c r="A35" s="36">
        <v>15</v>
      </c>
      <c r="B35" s="28" t="s">
        <v>77</v>
      </c>
      <c r="C35" s="14">
        <v>300</v>
      </c>
      <c r="D35" s="28" t="s">
        <v>78</v>
      </c>
      <c r="E35" s="28" t="s">
        <v>7</v>
      </c>
      <c r="F35" s="28" t="s">
        <v>7</v>
      </c>
    </row>
    <row r="36" spans="1:8" s="29" customFormat="1" ht="56.25" outlineLevel="1" x14ac:dyDescent="0.25">
      <c r="A36" s="36">
        <v>16</v>
      </c>
      <c r="B36" s="28" t="s">
        <v>71</v>
      </c>
      <c r="C36" s="14">
        <v>110</v>
      </c>
      <c r="D36" s="28" t="s">
        <v>73</v>
      </c>
      <c r="E36" s="28">
        <v>128</v>
      </c>
      <c r="F36" s="28">
        <v>16.5</v>
      </c>
    </row>
    <row r="37" spans="1:8" s="29" customFormat="1" ht="93.75" outlineLevel="1" x14ac:dyDescent="0.25">
      <c r="A37" s="36">
        <v>17</v>
      </c>
      <c r="B37" s="28" t="s">
        <v>80</v>
      </c>
      <c r="C37" s="14">
        <v>200</v>
      </c>
      <c r="D37" s="28" t="s">
        <v>72</v>
      </c>
      <c r="E37" s="28">
        <v>25</v>
      </c>
      <c r="F37" s="28">
        <v>21.6</v>
      </c>
    </row>
    <row r="38" spans="1:8" s="37" customFormat="1" ht="112.5" outlineLevel="1" x14ac:dyDescent="0.25">
      <c r="A38" s="36">
        <v>18</v>
      </c>
      <c r="B38" s="28" t="s">
        <v>83</v>
      </c>
      <c r="C38" s="14">
        <v>250</v>
      </c>
      <c r="D38" s="28" t="s">
        <v>6</v>
      </c>
      <c r="E38" s="28">
        <v>40</v>
      </c>
      <c r="F38" s="28" t="s">
        <v>7</v>
      </c>
    </row>
    <row r="39" spans="1:8" s="37" customFormat="1" ht="102" customHeight="1" outlineLevel="1" x14ac:dyDescent="0.25">
      <c r="A39" s="36">
        <v>19</v>
      </c>
      <c r="B39" s="38" t="s">
        <v>84</v>
      </c>
      <c r="C39" s="14">
        <v>146.19999999999999</v>
      </c>
      <c r="D39" s="38" t="s">
        <v>22</v>
      </c>
      <c r="E39" s="38">
        <v>37</v>
      </c>
      <c r="F39" s="42">
        <v>116</v>
      </c>
    </row>
    <row r="40" spans="1:8" s="29" customFormat="1" ht="192" customHeight="1" outlineLevel="1" x14ac:dyDescent="0.25">
      <c r="A40" s="36">
        <v>20</v>
      </c>
      <c r="B40" s="28" t="s">
        <v>60</v>
      </c>
      <c r="C40" s="14">
        <v>800</v>
      </c>
      <c r="D40" s="28" t="s">
        <v>6</v>
      </c>
      <c r="E40" s="28">
        <v>80</v>
      </c>
      <c r="F40" s="28" t="s">
        <v>7</v>
      </c>
    </row>
    <row r="41" spans="1:8" s="29" customFormat="1" ht="140.44999999999999" customHeight="1" outlineLevel="1" x14ac:dyDescent="0.25">
      <c r="A41" s="36">
        <v>21</v>
      </c>
      <c r="B41" s="28" t="s">
        <v>46</v>
      </c>
      <c r="C41" s="14">
        <v>90</v>
      </c>
      <c r="D41" s="28" t="s">
        <v>47</v>
      </c>
      <c r="E41" s="28">
        <v>35</v>
      </c>
      <c r="F41" s="28" t="s">
        <v>7</v>
      </c>
    </row>
    <row r="42" spans="1:8" s="29" customFormat="1" ht="56.25" outlineLevel="1" x14ac:dyDescent="0.25">
      <c r="A42" s="36">
        <v>22</v>
      </c>
      <c r="B42" s="28" t="s">
        <v>32</v>
      </c>
      <c r="C42" s="14">
        <v>30</v>
      </c>
      <c r="D42" s="28" t="s">
        <v>12</v>
      </c>
      <c r="E42" s="28">
        <v>30</v>
      </c>
      <c r="F42" s="28" t="s">
        <v>7</v>
      </c>
    </row>
    <row r="43" spans="1:8" s="29" customFormat="1" ht="37.5" outlineLevel="1" x14ac:dyDescent="0.25">
      <c r="A43" s="36">
        <v>23</v>
      </c>
      <c r="B43" s="28" t="s">
        <v>31</v>
      </c>
      <c r="C43" s="14">
        <v>25</v>
      </c>
      <c r="D43" s="28" t="s">
        <v>12</v>
      </c>
      <c r="E43" s="28">
        <v>1</v>
      </c>
      <c r="F43" s="28" t="s">
        <v>7</v>
      </c>
    </row>
    <row r="44" spans="1:8" s="10" customFormat="1" ht="168.75" outlineLevel="1" x14ac:dyDescent="0.25">
      <c r="A44" s="36">
        <v>24</v>
      </c>
      <c r="B44" s="28" t="s">
        <v>19</v>
      </c>
      <c r="C44" s="14">
        <v>2000</v>
      </c>
      <c r="D44" s="31" t="s">
        <v>20</v>
      </c>
      <c r="E44" s="31" t="s">
        <v>7</v>
      </c>
      <c r="F44" s="31" t="s">
        <v>7</v>
      </c>
      <c r="H44" s="11"/>
    </row>
    <row r="45" spans="1:8" s="10" customFormat="1" ht="112.5" outlineLevel="1" x14ac:dyDescent="0.25">
      <c r="A45" s="36">
        <v>25</v>
      </c>
      <c r="B45" s="28" t="s">
        <v>9</v>
      </c>
      <c r="C45" s="14">
        <v>1300</v>
      </c>
      <c r="D45" s="28" t="s">
        <v>10</v>
      </c>
      <c r="E45" s="32">
        <v>220</v>
      </c>
      <c r="F45" s="14" t="s">
        <v>7</v>
      </c>
    </row>
    <row r="46" spans="1:8" s="29" customFormat="1" ht="93.75" outlineLevel="1" x14ac:dyDescent="0.25">
      <c r="A46" s="36">
        <v>26</v>
      </c>
      <c r="B46" s="28" t="s">
        <v>41</v>
      </c>
      <c r="C46" s="14">
        <v>974.9</v>
      </c>
      <c r="D46" s="28" t="s">
        <v>12</v>
      </c>
      <c r="E46" s="28">
        <v>10</v>
      </c>
      <c r="F46" s="28" t="s">
        <v>7</v>
      </c>
    </row>
    <row r="47" spans="1:8" s="29" customFormat="1" ht="56.25" outlineLevel="1" x14ac:dyDescent="0.25">
      <c r="A47" s="36">
        <v>27</v>
      </c>
      <c r="B47" s="28" t="s">
        <v>57</v>
      </c>
      <c r="C47" s="14">
        <v>2800</v>
      </c>
      <c r="D47" s="28" t="s">
        <v>58</v>
      </c>
      <c r="E47" s="28" t="s">
        <v>7</v>
      </c>
      <c r="F47" s="28" t="s">
        <v>7</v>
      </c>
    </row>
    <row r="48" spans="1:8" s="29" customFormat="1" ht="87.6" customHeight="1" outlineLevel="1" x14ac:dyDescent="0.25">
      <c r="A48" s="36">
        <v>28</v>
      </c>
      <c r="B48" s="28" t="s">
        <v>107</v>
      </c>
      <c r="C48" s="14"/>
      <c r="D48" s="28" t="s">
        <v>12</v>
      </c>
      <c r="E48" s="28" t="s">
        <v>7</v>
      </c>
      <c r="F48" s="28" t="s">
        <v>7</v>
      </c>
    </row>
    <row r="49" spans="1:8" s="29" customFormat="1" ht="37.5" outlineLevel="1" x14ac:dyDescent="0.25">
      <c r="A49" s="36">
        <v>29</v>
      </c>
      <c r="B49" s="28" t="s">
        <v>118</v>
      </c>
      <c r="C49" s="14">
        <v>12403</v>
      </c>
      <c r="D49" s="28" t="s">
        <v>22</v>
      </c>
      <c r="E49" s="28">
        <v>51</v>
      </c>
      <c r="F49" s="41">
        <v>329.4</v>
      </c>
    </row>
    <row r="50" spans="1:8" s="29" customFormat="1" ht="87.6" customHeight="1" outlineLevel="1" x14ac:dyDescent="0.25">
      <c r="A50" s="36">
        <v>30</v>
      </c>
      <c r="B50" s="28" t="s">
        <v>79</v>
      </c>
      <c r="C50" s="14">
        <v>85912</v>
      </c>
      <c r="D50" s="28" t="s">
        <v>81</v>
      </c>
      <c r="E50" s="28">
        <v>0</v>
      </c>
      <c r="F50" s="28">
        <v>135.6</v>
      </c>
    </row>
    <row r="51" spans="1:8" s="29" customFormat="1" ht="75" outlineLevel="1" x14ac:dyDescent="0.25">
      <c r="A51" s="36">
        <v>31</v>
      </c>
      <c r="B51" s="28" t="s">
        <v>62</v>
      </c>
      <c r="C51" s="14">
        <v>200</v>
      </c>
      <c r="D51" s="28" t="s">
        <v>122</v>
      </c>
      <c r="E51" s="28">
        <v>40</v>
      </c>
      <c r="F51" s="28" t="s">
        <v>7</v>
      </c>
    </row>
    <row r="52" spans="1:8" s="29" customFormat="1" ht="37.5" outlineLevel="1" x14ac:dyDescent="0.25">
      <c r="A52" s="28">
        <v>32</v>
      </c>
      <c r="B52" s="28" t="s">
        <v>124</v>
      </c>
      <c r="C52" s="14">
        <v>80</v>
      </c>
      <c r="D52" s="28" t="s">
        <v>45</v>
      </c>
      <c r="E52" s="28" t="s">
        <v>7</v>
      </c>
      <c r="F52" s="28" t="s">
        <v>7</v>
      </c>
    </row>
    <row r="53" spans="1:8" s="29" customFormat="1" ht="63" customHeight="1" outlineLevel="1" x14ac:dyDescent="0.25">
      <c r="A53" s="28">
        <v>33</v>
      </c>
      <c r="B53" s="28" t="s">
        <v>126</v>
      </c>
      <c r="C53" s="14">
        <v>198</v>
      </c>
      <c r="D53" s="28" t="s">
        <v>12</v>
      </c>
      <c r="E53" s="28">
        <v>23</v>
      </c>
      <c r="F53" s="28">
        <v>308.39999999999998</v>
      </c>
    </row>
    <row r="54" spans="1:8" s="13" customFormat="1" ht="25.15" customHeight="1" x14ac:dyDescent="0.2">
      <c r="A54" s="12">
        <f>A53</f>
        <v>33</v>
      </c>
      <c r="B54" s="44" t="s">
        <v>90</v>
      </c>
      <c r="C54" s="12">
        <f>SUM(C21:C53)</f>
        <v>147423.20000000001</v>
      </c>
      <c r="D54" s="12">
        <f>SUM(D21:D53)</f>
        <v>0</v>
      </c>
      <c r="E54" s="12">
        <f>SUM(E21:E53)</f>
        <v>2170</v>
      </c>
      <c r="F54" s="12">
        <f t="shared" ref="F54" si="2">SUM(F21:F52)</f>
        <v>1683.2599999999998</v>
      </c>
      <c r="G54" s="11"/>
      <c r="H54" s="11"/>
    </row>
    <row r="55" spans="1:8" s="10" customFormat="1" ht="81" customHeight="1" x14ac:dyDescent="0.25">
      <c r="A55" s="45" t="s">
        <v>91</v>
      </c>
      <c r="B55" s="46"/>
      <c r="C55" s="46"/>
      <c r="D55" s="46"/>
      <c r="E55" s="46"/>
      <c r="F55" s="46"/>
      <c r="H55" s="11"/>
    </row>
    <row r="56" spans="1:8" s="10" customFormat="1" ht="135" customHeight="1" outlineLevel="1" x14ac:dyDescent="0.25">
      <c r="A56" s="28">
        <v>1</v>
      </c>
      <c r="B56" s="28" t="s">
        <v>53</v>
      </c>
      <c r="C56" s="14" t="s">
        <v>56</v>
      </c>
      <c r="D56" s="40" t="s">
        <v>87</v>
      </c>
      <c r="E56" s="28" t="s">
        <v>52</v>
      </c>
      <c r="F56" s="41" t="s">
        <v>7</v>
      </c>
    </row>
    <row r="57" spans="1:8" s="10" customFormat="1" ht="135" customHeight="1" outlineLevel="1" x14ac:dyDescent="0.25">
      <c r="A57" s="28">
        <v>2</v>
      </c>
      <c r="B57" s="28" t="s">
        <v>120</v>
      </c>
      <c r="C57" s="14">
        <v>450</v>
      </c>
      <c r="D57" s="40" t="s">
        <v>121</v>
      </c>
      <c r="E57" s="41" t="s">
        <v>7</v>
      </c>
      <c r="F57" s="41" t="s">
        <v>7</v>
      </c>
    </row>
    <row r="58" spans="1:8" s="29" customFormat="1" ht="75" outlineLevel="1" x14ac:dyDescent="0.25">
      <c r="A58" s="28">
        <v>3</v>
      </c>
      <c r="B58" s="28" t="s">
        <v>69</v>
      </c>
      <c r="C58" s="14">
        <v>2000</v>
      </c>
      <c r="D58" s="28" t="s">
        <v>123</v>
      </c>
      <c r="E58" s="28" t="s">
        <v>68</v>
      </c>
      <c r="F58" s="28" t="s">
        <v>7</v>
      </c>
    </row>
    <row r="59" spans="1:8" s="29" customFormat="1" ht="75" outlineLevel="1" x14ac:dyDescent="0.25">
      <c r="A59" s="28">
        <v>4</v>
      </c>
      <c r="B59" s="28" t="s">
        <v>74</v>
      </c>
      <c r="C59" s="14" t="s">
        <v>56</v>
      </c>
      <c r="D59" s="28" t="s">
        <v>75</v>
      </c>
      <c r="E59" s="28" t="s">
        <v>7</v>
      </c>
      <c r="F59" s="28" t="s">
        <v>7</v>
      </c>
    </row>
    <row r="60" spans="1:8" s="29" customFormat="1" ht="93.75" outlineLevel="1" x14ac:dyDescent="0.25">
      <c r="A60" s="28">
        <v>5</v>
      </c>
      <c r="B60" s="28" t="s">
        <v>82</v>
      </c>
      <c r="C60" s="14">
        <v>20</v>
      </c>
      <c r="D60" s="28" t="s">
        <v>22</v>
      </c>
      <c r="E60" s="28">
        <v>30</v>
      </c>
      <c r="F60" s="28" t="s">
        <v>7</v>
      </c>
    </row>
    <row r="61" spans="1:8" s="10" customFormat="1" ht="75" outlineLevel="1" x14ac:dyDescent="0.25">
      <c r="A61" s="28">
        <v>6</v>
      </c>
      <c r="B61" s="28" t="s">
        <v>24</v>
      </c>
      <c r="C61" s="14">
        <v>1600</v>
      </c>
      <c r="D61" s="39" t="s">
        <v>25</v>
      </c>
      <c r="E61" s="28">
        <v>300</v>
      </c>
      <c r="F61" s="31" t="s">
        <v>7</v>
      </c>
    </row>
    <row r="62" spans="1:8" s="10" customFormat="1" ht="93.75" outlineLevel="1" x14ac:dyDescent="0.25">
      <c r="A62" s="28">
        <v>7</v>
      </c>
      <c r="B62" s="28" t="s">
        <v>21</v>
      </c>
      <c r="C62" s="14" t="s">
        <v>56</v>
      </c>
      <c r="D62" s="28" t="s">
        <v>22</v>
      </c>
      <c r="E62" s="32">
        <v>300</v>
      </c>
      <c r="F62" s="14">
        <v>25</v>
      </c>
    </row>
    <row r="63" spans="1:8" s="10" customFormat="1" ht="37.5" outlineLevel="1" x14ac:dyDescent="0.25">
      <c r="A63" s="28">
        <v>8</v>
      </c>
      <c r="B63" s="28" t="s">
        <v>29</v>
      </c>
      <c r="C63" s="14">
        <v>385</v>
      </c>
      <c r="D63" s="28" t="s">
        <v>30</v>
      </c>
      <c r="E63" s="32">
        <v>35</v>
      </c>
      <c r="F63" s="14">
        <v>265.7</v>
      </c>
      <c r="G63" s="11"/>
      <c r="H63" s="11"/>
    </row>
    <row r="64" spans="1:8" s="29" customFormat="1" ht="37.5" outlineLevel="1" x14ac:dyDescent="0.25">
      <c r="A64" s="28">
        <v>9</v>
      </c>
      <c r="B64" s="28" t="s">
        <v>63</v>
      </c>
      <c r="C64" s="14">
        <v>760</v>
      </c>
      <c r="D64" s="28" t="s">
        <v>12</v>
      </c>
      <c r="E64" s="28">
        <v>50</v>
      </c>
      <c r="F64" s="28" t="s">
        <v>7</v>
      </c>
    </row>
    <row r="65" spans="1:8" s="29" customFormat="1" ht="75" outlineLevel="1" x14ac:dyDescent="0.25">
      <c r="A65" s="28">
        <v>10</v>
      </c>
      <c r="B65" s="28" t="s">
        <v>59</v>
      </c>
      <c r="C65" s="14" t="s">
        <v>56</v>
      </c>
      <c r="D65" s="28" t="s">
        <v>22</v>
      </c>
      <c r="E65" s="28" t="s">
        <v>7</v>
      </c>
      <c r="F65" s="28" t="s">
        <v>7</v>
      </c>
    </row>
    <row r="66" spans="1:8" s="37" customFormat="1" ht="56.25" outlineLevel="1" x14ac:dyDescent="0.25">
      <c r="A66" s="28">
        <v>11</v>
      </c>
      <c r="B66" s="28" t="s">
        <v>85</v>
      </c>
      <c r="C66" s="14"/>
      <c r="D66" s="28" t="s">
        <v>67</v>
      </c>
      <c r="E66" s="28" t="s">
        <v>56</v>
      </c>
      <c r="F66" s="28" t="s">
        <v>7</v>
      </c>
    </row>
    <row r="67" spans="1:8" s="29" customFormat="1" ht="93.75" outlineLevel="1" x14ac:dyDescent="0.25">
      <c r="A67" s="28">
        <v>12</v>
      </c>
      <c r="B67" s="28" t="s">
        <v>42</v>
      </c>
      <c r="C67" s="14">
        <v>5000</v>
      </c>
      <c r="D67" s="28" t="s">
        <v>43</v>
      </c>
      <c r="E67" s="28" t="s">
        <v>44</v>
      </c>
      <c r="F67" s="28" t="s">
        <v>7</v>
      </c>
    </row>
    <row r="68" spans="1:8" s="29" customFormat="1" ht="111.6" customHeight="1" outlineLevel="1" x14ac:dyDescent="0.25">
      <c r="A68" s="28">
        <v>13</v>
      </c>
      <c r="B68" s="28" t="s">
        <v>108</v>
      </c>
      <c r="C68" s="14"/>
      <c r="D68" s="28" t="s">
        <v>12</v>
      </c>
      <c r="E68" s="28" t="s">
        <v>7</v>
      </c>
      <c r="F68" s="28" t="s">
        <v>7</v>
      </c>
    </row>
    <row r="69" spans="1:8" s="29" customFormat="1" ht="63" customHeight="1" outlineLevel="1" x14ac:dyDescent="0.25">
      <c r="A69" s="28">
        <v>14</v>
      </c>
      <c r="B69" s="28" t="s">
        <v>109</v>
      </c>
      <c r="C69" s="14"/>
      <c r="D69" s="28" t="s">
        <v>6</v>
      </c>
      <c r="E69" s="28" t="s">
        <v>7</v>
      </c>
      <c r="F69" s="28" t="s">
        <v>7</v>
      </c>
    </row>
    <row r="70" spans="1:8" s="29" customFormat="1" ht="63" customHeight="1" outlineLevel="1" x14ac:dyDescent="0.25">
      <c r="A70" s="28">
        <v>15</v>
      </c>
      <c r="B70" s="28" t="s">
        <v>111</v>
      </c>
      <c r="C70" s="14"/>
      <c r="D70" s="28" t="s">
        <v>112</v>
      </c>
      <c r="E70" s="28" t="s">
        <v>7</v>
      </c>
      <c r="F70" s="28" t="s">
        <v>7</v>
      </c>
    </row>
    <row r="71" spans="1:8" s="29" customFormat="1" ht="63" customHeight="1" outlineLevel="1" x14ac:dyDescent="0.25">
      <c r="A71" s="28">
        <v>16</v>
      </c>
      <c r="B71" s="28" t="s">
        <v>113</v>
      </c>
      <c r="C71" s="14"/>
      <c r="D71" s="28" t="s">
        <v>114</v>
      </c>
      <c r="E71" s="28" t="s">
        <v>7</v>
      </c>
      <c r="F71" s="28" t="s">
        <v>7</v>
      </c>
    </row>
    <row r="72" spans="1:8" s="29" customFormat="1" ht="63" customHeight="1" outlineLevel="1" x14ac:dyDescent="0.25">
      <c r="A72" s="28">
        <v>17</v>
      </c>
      <c r="B72" s="28" t="s">
        <v>110</v>
      </c>
      <c r="C72" s="14"/>
      <c r="D72" s="28" t="s">
        <v>22</v>
      </c>
      <c r="E72" s="28" t="s">
        <v>7</v>
      </c>
      <c r="F72" s="28" t="s">
        <v>7</v>
      </c>
    </row>
    <row r="73" spans="1:8" s="29" customFormat="1" ht="63" customHeight="1" outlineLevel="1" x14ac:dyDescent="0.25">
      <c r="A73" s="28">
        <v>18</v>
      </c>
      <c r="B73" s="28" t="s">
        <v>125</v>
      </c>
      <c r="C73" s="14"/>
      <c r="D73" s="28" t="s">
        <v>43</v>
      </c>
      <c r="E73" s="28" t="s">
        <v>7</v>
      </c>
      <c r="F73" s="28" t="s">
        <v>7</v>
      </c>
    </row>
    <row r="74" spans="1:8" s="13" customFormat="1" ht="25.15" customHeight="1" x14ac:dyDescent="0.2">
      <c r="A74" s="12">
        <f>A73</f>
        <v>18</v>
      </c>
      <c r="B74" s="43" t="s">
        <v>92</v>
      </c>
      <c r="C74" s="12">
        <f>SUM(C56:C73)</f>
        <v>10215</v>
      </c>
      <c r="D74" s="12">
        <f>SUM(D56:D73)</f>
        <v>0</v>
      </c>
      <c r="E74" s="12">
        <f t="shared" ref="E74:F74" si="3">SUM(E56:E72)</f>
        <v>715</v>
      </c>
      <c r="F74" s="12">
        <f t="shared" si="3"/>
        <v>290.7</v>
      </c>
      <c r="G74" s="11"/>
      <c r="H74" s="11"/>
    </row>
    <row r="75" spans="1:8" s="20" customFormat="1" ht="25.5" customHeight="1" x14ac:dyDescent="0.2">
      <c r="A75" s="15">
        <f>A74+A54+A19</f>
        <v>64</v>
      </c>
      <c r="B75" s="16"/>
      <c r="C75" s="17">
        <f>C74+C54+C19</f>
        <v>167081.65000000002</v>
      </c>
      <c r="D75" s="18" t="s">
        <v>18</v>
      </c>
      <c r="E75" s="19">
        <f>E74+E54+E19</f>
        <v>7385</v>
      </c>
      <c r="F75" s="17">
        <f>F74+F54+F19</f>
        <v>2172.06</v>
      </c>
    </row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</sheetData>
  <autoFilter ref="A1:F75"/>
  <mergeCells count="4">
    <mergeCell ref="A2:F2"/>
    <mergeCell ref="A5:F5"/>
    <mergeCell ref="A20:F20"/>
    <mergeCell ref="A55:F55"/>
  </mergeCells>
  <pageMargins left="0" right="0" top="0" bottom="0" header="0" footer="0"/>
  <pageSetup paperSize="9" scale="9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5" sqref="D5"/>
    </sheetView>
  </sheetViews>
  <sheetFormatPr defaultColWidth="9" defaultRowHeight="15.75" x14ac:dyDescent="0.25"/>
  <cols>
    <col min="1" max="1" width="5.875" style="22" customWidth="1"/>
    <col min="2" max="2" width="41.25" style="21" customWidth="1"/>
    <col min="3" max="3" width="17.5" style="22" customWidth="1"/>
    <col min="4" max="4" width="18.375" style="22" customWidth="1"/>
    <col min="5" max="16384" width="9" style="21"/>
  </cols>
  <sheetData>
    <row r="1" spans="1:4" s="26" customFormat="1" ht="47.25" x14ac:dyDescent="0.25">
      <c r="A1" s="25" t="s">
        <v>96</v>
      </c>
      <c r="B1" s="25" t="s">
        <v>94</v>
      </c>
      <c r="C1" s="25" t="s">
        <v>95</v>
      </c>
      <c r="D1" s="25" t="s">
        <v>102</v>
      </c>
    </row>
    <row r="2" spans="1:4" ht="47.25" x14ac:dyDescent="0.25">
      <c r="A2" s="25">
        <v>1</v>
      </c>
      <c r="B2" s="24" t="s">
        <v>97</v>
      </c>
      <c r="C2" s="23">
        <f>'Инвестиционные проекты'!A4</f>
        <v>1</v>
      </c>
      <c r="D2" s="23">
        <f>'Инвестиционные проекты'!C4</f>
        <v>2400</v>
      </c>
    </row>
    <row r="3" spans="1:4" ht="78.75" x14ac:dyDescent="0.25">
      <c r="A3" s="25">
        <v>2</v>
      </c>
      <c r="B3" s="24" t="s">
        <v>98</v>
      </c>
      <c r="C3" s="23">
        <f>'Инвестиционные проекты'!A19</f>
        <v>13</v>
      </c>
      <c r="D3" s="23">
        <f>'Инвестиционные проекты'!C19</f>
        <v>9443.4499999999989</v>
      </c>
    </row>
    <row r="4" spans="1:4" ht="126" x14ac:dyDescent="0.25">
      <c r="A4" s="25">
        <v>3</v>
      </c>
      <c r="B4" s="24" t="s">
        <v>99</v>
      </c>
      <c r="C4" s="23">
        <f>'Инвестиционные проекты'!A54</f>
        <v>33</v>
      </c>
      <c r="D4" s="23">
        <f>'Инвестиционные проекты'!C54</f>
        <v>147423.20000000001</v>
      </c>
    </row>
    <row r="5" spans="1:4" ht="94.5" x14ac:dyDescent="0.25">
      <c r="A5" s="25">
        <v>4</v>
      </c>
      <c r="B5" s="24" t="s">
        <v>100</v>
      </c>
      <c r="C5" s="23">
        <f>'Инвестиционные проекты'!A74</f>
        <v>18</v>
      </c>
      <c r="D5" s="23">
        <f>'Инвестиционные проекты'!C74</f>
        <v>10215</v>
      </c>
    </row>
    <row r="6" spans="1:4" ht="47.25" x14ac:dyDescent="0.25">
      <c r="A6" s="25">
        <v>5</v>
      </c>
      <c r="B6" s="24" t="s">
        <v>101</v>
      </c>
      <c r="C6" s="23" t="e">
        <f>'Инвестиционные проекты'!#REF!</f>
        <v>#REF!</v>
      </c>
      <c r="D6" s="23" t="s">
        <v>56</v>
      </c>
    </row>
    <row r="7" spans="1:4" s="27" customFormat="1" ht="33" customHeight="1" x14ac:dyDescent="0.25">
      <c r="A7" s="47" t="s">
        <v>117</v>
      </c>
      <c r="B7" s="47"/>
      <c r="C7" s="25">
        <f>SUM(C3:C5)</f>
        <v>64</v>
      </c>
      <c r="D7" s="25">
        <f>SUM(D3:D5)</f>
        <v>167081.65000000002</v>
      </c>
    </row>
  </sheetData>
  <mergeCells count="1">
    <mergeCell ref="A7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Инвестиционные проекты</vt:lpstr>
      <vt:lpstr>Общая статистика</vt:lpstr>
      <vt:lpstr>'Инвестиционные проекты'!Заголовки_для_печати</vt:lpstr>
      <vt:lpstr>'Инвестиционные проекты'!Область_печати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Чобанян Мовсес Багдасарович</dc:creator>
  <cp:lastModifiedBy>Гончарова Галина Николаевна</cp:lastModifiedBy>
  <cp:lastPrinted>2021-08-09T04:44:46Z</cp:lastPrinted>
  <dcterms:created xsi:type="dcterms:W3CDTF">2020-11-13T08:13:53Z</dcterms:created>
  <dcterms:modified xsi:type="dcterms:W3CDTF">2021-10-04T03:40:45Z</dcterms:modified>
</cp:coreProperties>
</file>